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mesa\OneDrive - Kal Tire\WILLIAM\VENTAS\SPRB\2023\INSUMOS\"/>
    </mc:Choice>
  </mc:AlternateContent>
  <bookViews>
    <workbookView xWindow="0" yWindow="0" windowWidth="19200" windowHeight="64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E11" i="1" l="1"/>
  <c r="H16" i="1"/>
  <c r="H17" i="1"/>
  <c r="H14" i="1"/>
  <c r="H12" i="1"/>
  <c r="H10" i="1"/>
  <c r="H6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E16" i="1"/>
  <c r="E15" i="1"/>
  <c r="E13" i="1"/>
  <c r="E12" i="1"/>
  <c r="E9" i="1"/>
  <c r="E8" i="1"/>
  <c r="E7" i="1"/>
  <c r="E4" i="1"/>
  <c r="H15" i="1"/>
  <c r="H11" i="1"/>
  <c r="H9" i="1"/>
  <c r="H8" i="1"/>
  <c r="H7" i="1"/>
  <c r="H4" i="1"/>
  <c r="I18" i="1" l="1"/>
</calcChain>
</file>

<file path=xl/comments1.xml><?xml version="1.0" encoding="utf-8"?>
<comments xmlns="http://schemas.openxmlformats.org/spreadsheetml/2006/main">
  <authors>
    <author>Mesa, William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Mesa, William:</t>
        </r>
        <r>
          <rPr>
            <sz val="9"/>
            <color indexed="81"/>
            <rFont val="Tahoma"/>
            <family val="2"/>
          </rPr>
          <t xml:space="preserve">
Conseguir proveedor local. En mucho menos precio se puede conseguir.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Mesa, William:</t>
        </r>
        <r>
          <rPr>
            <sz val="9"/>
            <color indexed="81"/>
            <rFont val="Tahoma"/>
            <family val="2"/>
          </rPr>
          <t xml:space="preserve">
Conseguir proveedor local. En mucho menos precio se puede conseguir.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Mesa, William:</t>
        </r>
        <r>
          <rPr>
            <sz val="9"/>
            <color indexed="81"/>
            <rFont val="Tahoma"/>
            <family val="2"/>
          </rPr>
          <t xml:space="preserve">
Tener en cuenta las observaciones que comenté con respecto a la valvula (si cañaveralejo lo tiene mejor comprarselo a ellos)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Mesa, William:</t>
        </r>
        <r>
          <rPr>
            <sz val="9"/>
            <color indexed="81"/>
            <rFont val="Tahoma"/>
            <family val="2"/>
          </rPr>
          <t xml:space="preserve">
Se cotiza 11,00x20. Me encargo de hablar con el cliente,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</rPr>
          <t>Mesa, William:</t>
        </r>
        <r>
          <rPr>
            <sz val="9"/>
            <color indexed="81"/>
            <rFont val="Tahoma"/>
            <family val="2"/>
          </rPr>
          <t xml:space="preserve">
Insumos aproximadamente entre 2-3 meses.</t>
        </r>
      </text>
    </comment>
  </commentList>
</comments>
</file>

<file path=xl/sharedStrings.xml><?xml version="1.0" encoding="utf-8"?>
<sst xmlns="http://schemas.openxmlformats.org/spreadsheetml/2006/main" count="36" uniqueCount="35">
  <si>
    <t>Material</t>
  </si>
  <si>
    <t>Texto breve de material</t>
  </si>
  <si>
    <t>CANTIDADES</t>
  </si>
  <si>
    <t>NEUMATICO 250*17</t>
  </si>
  <si>
    <t>NEUMATICO 8.15X15</t>
  </si>
  <si>
    <t>NEUMATICO SUZUKI VIVAX 115  300x17</t>
  </si>
  <si>
    <t>PROTECTOR NEUMATICO 825-15</t>
  </si>
  <si>
    <t>NEUMATICO VALVULA LARGA 750 R16</t>
  </si>
  <si>
    <t>PROTECTOR LLANTA 750 R16</t>
  </si>
  <si>
    <t>NEUMATICO 1100X20</t>
  </si>
  <si>
    <t>NEUMATICO 7 ,00 15</t>
  </si>
  <si>
    <t>NEUMATICO 1400X24</t>
  </si>
  <si>
    <t>NEUMATICOS 1200X20</t>
  </si>
  <si>
    <t>PROTECTOR NEUMATICO R24 MICHELLIN</t>
  </si>
  <si>
    <t>NEUMATICO 6,50 X 10</t>
  </si>
  <si>
    <t>PROTECTOR NEUMATICO R10</t>
  </si>
  <si>
    <t>PROTECTOR NEUMÁTICO R20X9"</t>
  </si>
  <si>
    <t>CAÑAVERALEJO PRECIO</t>
  </si>
  <si>
    <t>NEUMATICO 8,25X15</t>
  </si>
  <si>
    <t>COL_004361</t>
  </si>
  <si>
    <t>KALTIRE</t>
  </si>
  <si>
    <t>PRECIO COTIZADO A SPRB</t>
  </si>
  <si>
    <t>MONTO</t>
  </si>
  <si>
    <t>TOTAL</t>
  </si>
  <si>
    <t>COL_000753 (14 disponibles)</t>
  </si>
  <si>
    <t>COL_004005 (14 disponibles)</t>
  </si>
  <si>
    <t>COL_000745 (8 disponibles)</t>
  </si>
  <si>
    <t>COL_001054 (1 disponible)</t>
  </si>
  <si>
    <t>COL_001676 (5 disponibles)</t>
  </si>
  <si>
    <t>COL_004309 (1UN, confirmar ese precio)</t>
  </si>
  <si>
    <t>COL_004314 (104 disponibles)</t>
  </si>
  <si>
    <t>COL_000741</t>
  </si>
  <si>
    <t>COL_000750</t>
  </si>
  <si>
    <t>COL_000746</t>
  </si>
  <si>
    <t>COL_001806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</si>
</sst>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4" borderId="1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/>
    <xf numFmtId="0" fontId="0" fillId="0" borderId="1" xfId="0" applyBorder="1"/>
    <xf numFmtId="49" fontId="0" fillId="0" borderId="1" xfId="0" applyNumberFormat="1" applyFont="1" applyFill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left"/>
    </xf>
    <xf numFmtId="49" fontId="0" fillId="3" borderId="1" xfId="0" applyNumberFormat="1" applyFont="1" applyFill="1" applyBorder="1" applyAlignment="1">
      <alignment horizontal="left"/>
    </xf>
    <xf numFmtId="164" fontId="0" fillId="0" borderId="1" xfId="0" applyNumberFormat="1" applyBorder="1"/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18"/>
  <sheetViews>
    <sheetView tabSelected="1" workbookViewId="0">
      <selection activeCell="G16" sqref="G16"/>
    </sheetView>
  </sheetViews>
  <sheetFormatPr baseColWidth="10" defaultRowHeight="14.5" x14ac:dyDescent="0.35"/>
  <cols>
    <col min="3" max="3" width="35.1796875" bestFit="1" customWidth="1"/>
    <col min="4" max="4" width="16.453125" customWidth="1"/>
    <col min="5" max="5" width="20.36328125" bestFit="1" customWidth="1"/>
    <col min="6" max="6" width="13.1796875" customWidth="1"/>
    <col min="7" max="7" width="34.7265625" bestFit="1" customWidth="1"/>
    <col min="8" max="8" width="24" customWidth="1"/>
    <col min="9" max="9" width="14.08984375" bestFit="1" customWidth="1"/>
  </cols>
  <sheetData>
    <row r="2" spans="2:9" x14ac:dyDescent="0.35">
      <c r="B2" s="11" t="s">
        <v>0</v>
      </c>
      <c r="C2" s="11" t="s">
        <v>1</v>
      </c>
      <c r="D2" s="11" t="s">
        <v>2</v>
      </c>
      <c r="E2" s="11" t="s">
        <v>17</v>
      </c>
      <c r="F2" s="13" t="s">
        <v>20</v>
      </c>
      <c r="G2" s="13"/>
      <c r="H2" s="12" t="s">
        <v>21</v>
      </c>
      <c r="I2" s="11" t="s">
        <v>22</v>
      </c>
    </row>
    <row r="3" spans="2:9" x14ac:dyDescent="0.35">
      <c r="B3" s="3">
        <v>5020645</v>
      </c>
      <c r="C3" s="3" t="s">
        <v>3</v>
      </c>
      <c r="D3" s="3">
        <v>8</v>
      </c>
      <c r="E3" s="4"/>
      <c r="F3" s="4"/>
      <c r="G3" s="5"/>
      <c r="H3" s="4">
        <v>33000</v>
      </c>
      <c r="I3" s="4">
        <f>H3*D3</f>
        <v>264000</v>
      </c>
    </row>
    <row r="4" spans="2:9" x14ac:dyDescent="0.35">
      <c r="B4" s="3">
        <v>5022260</v>
      </c>
      <c r="C4" s="3" t="s">
        <v>4</v>
      </c>
      <c r="D4" s="3">
        <v>23</v>
      </c>
      <c r="E4" s="4">
        <f>52000</f>
        <v>52000</v>
      </c>
      <c r="F4" s="4">
        <v>55000</v>
      </c>
      <c r="G4" s="6" t="s">
        <v>24</v>
      </c>
      <c r="H4" s="4">
        <f>52000*1.35</f>
        <v>70200</v>
      </c>
      <c r="I4" s="4">
        <f t="shared" ref="I4:I17" si="0">H4*D4</f>
        <v>1614600</v>
      </c>
    </row>
    <row r="5" spans="2:9" x14ac:dyDescent="0.35">
      <c r="B5" s="3">
        <v>5030250</v>
      </c>
      <c r="C5" s="3" t="s">
        <v>5</v>
      </c>
      <c r="D5" s="3">
        <v>27</v>
      </c>
      <c r="E5" s="4"/>
      <c r="F5" s="4"/>
      <c r="G5" s="5"/>
      <c r="H5" s="4">
        <v>35000</v>
      </c>
      <c r="I5" s="4">
        <f t="shared" si="0"/>
        <v>945000</v>
      </c>
    </row>
    <row r="6" spans="2:9" x14ac:dyDescent="0.35">
      <c r="B6" s="3">
        <v>5031177</v>
      </c>
      <c r="C6" s="3" t="s">
        <v>6</v>
      </c>
      <c r="D6" s="3">
        <v>17</v>
      </c>
      <c r="E6" s="4"/>
      <c r="F6" s="4">
        <v>33000</v>
      </c>
      <c r="G6" s="7" t="s">
        <v>25</v>
      </c>
      <c r="H6" s="4">
        <f>F6*1.35</f>
        <v>44550</v>
      </c>
      <c r="I6" s="4">
        <f t="shared" si="0"/>
        <v>757350</v>
      </c>
    </row>
    <row r="7" spans="2:9" x14ac:dyDescent="0.35">
      <c r="B7" s="3">
        <v>5033032</v>
      </c>
      <c r="C7" s="3" t="s">
        <v>7</v>
      </c>
      <c r="D7" s="3">
        <v>4</v>
      </c>
      <c r="E7" s="4">
        <f>47000</f>
        <v>47000</v>
      </c>
      <c r="F7" s="4"/>
      <c r="G7" s="6" t="s">
        <v>34</v>
      </c>
      <c r="H7" s="4">
        <f>47000*1.35</f>
        <v>63450.000000000007</v>
      </c>
      <c r="I7" s="4">
        <f t="shared" si="0"/>
        <v>253800.00000000003</v>
      </c>
    </row>
    <row r="8" spans="2:9" x14ac:dyDescent="0.35">
      <c r="B8" s="3">
        <v>5033260</v>
      </c>
      <c r="C8" s="3" t="s">
        <v>8</v>
      </c>
      <c r="D8" s="3">
        <v>4</v>
      </c>
      <c r="E8" s="4">
        <f>16500</f>
        <v>16500</v>
      </c>
      <c r="F8" s="4">
        <v>11500</v>
      </c>
      <c r="G8" s="6" t="s">
        <v>26</v>
      </c>
      <c r="H8" s="4">
        <f>16500*1.35</f>
        <v>22275</v>
      </c>
      <c r="I8" s="4">
        <f t="shared" si="0"/>
        <v>89100</v>
      </c>
    </row>
    <row r="9" spans="2:9" x14ac:dyDescent="0.35">
      <c r="B9" s="3">
        <v>5018755</v>
      </c>
      <c r="C9" s="3" t="s">
        <v>9</v>
      </c>
      <c r="D9" s="3">
        <v>3</v>
      </c>
      <c r="E9" s="4">
        <f>68000</f>
        <v>68000</v>
      </c>
      <c r="F9" s="4"/>
      <c r="G9" s="6" t="s">
        <v>31</v>
      </c>
      <c r="H9" s="4">
        <f>68000*1.35</f>
        <v>91800</v>
      </c>
      <c r="I9" s="4">
        <f t="shared" si="0"/>
        <v>275400</v>
      </c>
    </row>
    <row r="10" spans="2:9" x14ac:dyDescent="0.35">
      <c r="B10" s="3">
        <v>5019823</v>
      </c>
      <c r="C10" s="3" t="s">
        <v>10</v>
      </c>
      <c r="D10" s="3">
        <v>2</v>
      </c>
      <c r="E10" s="4"/>
      <c r="F10" s="4">
        <v>28000</v>
      </c>
      <c r="G10" s="8" t="s">
        <v>27</v>
      </c>
      <c r="H10" s="4">
        <f>F10*1.5</f>
        <v>42000</v>
      </c>
      <c r="I10" s="4">
        <f t="shared" si="0"/>
        <v>84000</v>
      </c>
    </row>
    <row r="11" spans="2:9" x14ac:dyDescent="0.35">
      <c r="B11" s="3">
        <v>5022774</v>
      </c>
      <c r="C11" s="3" t="s">
        <v>11</v>
      </c>
      <c r="D11" s="3">
        <v>6</v>
      </c>
      <c r="E11" s="4">
        <f>180000</f>
        <v>180000</v>
      </c>
      <c r="F11" s="4">
        <v>138532</v>
      </c>
      <c r="G11" s="9" t="s">
        <v>28</v>
      </c>
      <c r="H11" s="4">
        <f>180000*1.35</f>
        <v>243000.00000000003</v>
      </c>
      <c r="I11" s="4">
        <f t="shared" si="0"/>
        <v>1458000.0000000002</v>
      </c>
    </row>
    <row r="12" spans="2:9" x14ac:dyDescent="0.35">
      <c r="B12" s="3">
        <v>5024814</v>
      </c>
      <c r="C12" s="3" t="s">
        <v>12</v>
      </c>
      <c r="D12" s="3">
        <v>50</v>
      </c>
      <c r="E12" s="4">
        <f>68000</f>
        <v>68000</v>
      </c>
      <c r="F12" s="4"/>
      <c r="G12" s="6" t="s">
        <v>19</v>
      </c>
      <c r="H12" s="4">
        <f>68000*1.4</f>
        <v>95200</v>
      </c>
      <c r="I12" s="4">
        <f t="shared" si="0"/>
        <v>4760000</v>
      </c>
    </row>
    <row r="13" spans="2:9" x14ac:dyDescent="0.35">
      <c r="B13" s="3">
        <v>5029697</v>
      </c>
      <c r="C13" s="3" t="s">
        <v>13</v>
      </c>
      <c r="D13" s="3">
        <v>10</v>
      </c>
      <c r="E13" s="4">
        <f>60000</f>
        <v>60000</v>
      </c>
      <c r="F13" s="4">
        <v>7000</v>
      </c>
      <c r="G13" s="6" t="s">
        <v>29</v>
      </c>
      <c r="H13" s="4">
        <f>60000*1.4</f>
        <v>84000</v>
      </c>
      <c r="I13" s="4">
        <f t="shared" si="0"/>
        <v>840000</v>
      </c>
    </row>
    <row r="14" spans="2:9" x14ac:dyDescent="0.35">
      <c r="B14" s="3">
        <v>50311779</v>
      </c>
      <c r="C14" s="3" t="s">
        <v>18</v>
      </c>
      <c r="D14" s="3">
        <v>10</v>
      </c>
      <c r="E14" s="4"/>
      <c r="F14" s="4">
        <v>35000</v>
      </c>
      <c r="G14" s="7" t="s">
        <v>25</v>
      </c>
      <c r="H14" s="4">
        <f>F14*1.4</f>
        <v>49000</v>
      </c>
      <c r="I14" s="4">
        <f t="shared" si="0"/>
        <v>490000</v>
      </c>
    </row>
    <row r="15" spans="2:9" x14ac:dyDescent="0.35">
      <c r="B15" s="3">
        <v>5035762</v>
      </c>
      <c r="C15" s="3" t="s">
        <v>14</v>
      </c>
      <c r="D15" s="3">
        <v>10</v>
      </c>
      <c r="E15" s="4">
        <f>36000</f>
        <v>36000</v>
      </c>
      <c r="F15" s="4"/>
      <c r="G15" s="5" t="s">
        <v>32</v>
      </c>
      <c r="H15" s="4">
        <f>36000*1.35</f>
        <v>48600</v>
      </c>
      <c r="I15" s="4">
        <f t="shared" si="0"/>
        <v>486000</v>
      </c>
    </row>
    <row r="16" spans="2:9" x14ac:dyDescent="0.35">
      <c r="B16" s="3">
        <v>5035763</v>
      </c>
      <c r="C16" s="3" t="s">
        <v>15</v>
      </c>
      <c r="D16" s="3">
        <v>12</v>
      </c>
      <c r="E16" s="4">
        <f>25000</f>
        <v>25000</v>
      </c>
      <c r="F16" s="4"/>
      <c r="G16" s="5" t="s">
        <v>33</v>
      </c>
      <c r="H16" s="4">
        <f>25000*1.35</f>
        <v>33750</v>
      </c>
      <c r="I16" s="4">
        <f t="shared" si="0"/>
        <v>405000</v>
      </c>
    </row>
    <row r="17" spans="2:10" x14ac:dyDescent="0.35">
      <c r="B17" s="3">
        <v>5036927</v>
      </c>
      <c r="C17" s="3" t="s">
        <v>16</v>
      </c>
      <c r="D17" s="3">
        <v>50</v>
      </c>
      <c r="E17" s="4"/>
      <c r="F17" s="4">
        <v>41923</v>
      </c>
      <c r="G17" s="6" t="s">
        <v>30</v>
      </c>
      <c r="H17" s="10">
        <f>F17*1.45</f>
        <v>60788.35</v>
      </c>
      <c r="I17" s="4">
        <f t="shared" si="0"/>
        <v>3039417.5</v>
      </c>
    </row>
    <row r="18" spans="2:10" x14ac:dyDescent="0.35">
      <c r="I18" s="2">
        <f>SUM(I3:I17)</f>
        <v>15761667.5</v>
      </c>
      <c r="J18" s="1" t="s">
        <v>23</v>
      </c>
    </row>
  </sheetData>
  <mergeCells count="1">
    <mergeCell ref="F2:G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Mesa, William</dc:creator>
  <cp:lastModifiedBy>Mesa, William</cp:lastModifiedBy>
  <dcterms:created xsi:type="dcterms:W3CDTF">2023-05-05T13:36:14Z</dcterms:created>
  <dcterms:modified xsi:type="dcterms:W3CDTF">2023-05-05T21:20:03Z</dcterms:modified>
</cp:coreProperties>
</file>